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Lending\_COVID Loan Resources\"/>
    </mc:Choice>
  </mc:AlternateContent>
  <xr:revisionPtr revIDLastSave="0" documentId="13_ncr:1_{AEBBD9AA-AF1B-43B0-BC6E-8ECD5C2F0B8F}" xr6:coauthVersionLast="45" xr6:coauthVersionMax="45" xr10:uidLastSave="{00000000-0000-0000-0000-000000000000}"/>
  <bookViews>
    <workbookView xWindow="3180" yWindow="870" windowWidth="18975" windowHeight="12645" xr2:uid="{00000000-000D-0000-FFFF-FFFF00000000}"/>
  </bookViews>
  <sheets>
    <sheet name="Loan and Forgiveness Worksheet" sheetId="1" r:id="rId1"/>
    <sheet name="Data Needed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<sst xmlns="http://schemas.openxmlformats.org/spreadsheetml/2006/main" count="115" uniqueCount="109">
  <si>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</si>
  <si>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</si>
  <si>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</si>
  <si>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</si>
  <si>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</si>
  <si>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</si>
  <si>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</si>
  <si>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</si>
  <si>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</si>
  <si>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</si>
  <si>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</si>
  <si>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</si>
  <si>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</si>
  <si>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</si>
  <si>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</si>
  <si>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</si>
  <si>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</si>
  <si>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</si>
  <si>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</si>
  <si>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</si>
  <si>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</si>
  <si>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</si>
  <si>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</si>
  <si>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</si>
  <si>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</si>
  <si>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</si>
  <si>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</si>
  <si>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</si>
  <si>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</si>
  <si>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</si>
  <si>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State/Local Taxes on Employee Compensation (i.e., employer U.C. tax)</t>
  </si>
  <si>
    <t xml:space="preserve">    Retirement Benefit Costs</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</si>
  <si>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</si>
  <si>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</si>
  <si>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</si>
  <si>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</si>
  <si>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</si>
  <si>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</si>
  <si>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</si>
  <si>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</si>
  <si>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</si>
  <si>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</si>
  <si>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</si>
  <si>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</si>
  <si>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</si>
  <si>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</si>
  <si>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</si>
  <si>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</si>
  <si>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</si>
  <si>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</si>
  <si>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</si>
  <si>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</si>
  <si>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</si>
  <si>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</si>
  <si>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</si>
  <si>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</si>
  <si>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</si>
  <si>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</si>
  <si>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</si>
  <si>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</si>
  <si>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</si>
  <si>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</si>
  <si>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</si>
  <si>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</si>
  <si>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</si>
  <si>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</si>
  <si>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</si>
  <si>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</si>
  <si>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</si>
  <si>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</si>
  <si>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</si>
  <si>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</si>
  <si>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</si>
  <si>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</si>
  <si>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</si>
  <si>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</si>
  <si>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</si>
  <si>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</si>
  <si>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</si>
  <si>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</si>
  <si>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</si>
  <si>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</si>
  <si>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</si>
  <si>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</si>
  <si>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</si>
  <si>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</si>
  <si>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</si>
  <si>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</si>
  <si>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</si>
  <si>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</si>
  <si>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</si>
  <si>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</si>
  <si>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</si>
  <si>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</si>
  <si>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</si>
  <si>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</si>
  <si>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</si>
  <si>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Seasonal Employers:  determined by the Administrator, the average total monthly payments for payroll shall be for the 12-week period beginning February 15, 2019, or at the election of the eligible recipient, March 1, 2019, and ending June 30, 2019 x 2.5</t>
  </si>
  <si>
    <t>Missing - Allowance for Dismissal or seperation</t>
  </si>
  <si>
    <t xml:space="preserve">      (Not to exceed $100K per employee) other than qualified sick or family leave</t>
  </si>
  <si>
    <t xml:space="preserve">    Salaries, wages, commissions, vacation, parental, family, medical, and sick pay </t>
  </si>
  <si>
    <t xml:space="preserve">    Compensation/Income of Sole Proprietor or Independent Contractor (Wage/Commission/Income/Net Earnings from </t>
  </si>
  <si>
    <t xml:space="preserve">   from Self employement not to exceed $100K in one yr prorated for the period February 15, 2020 to June 30, 2020</t>
  </si>
  <si>
    <r>
      <t xml:space="preserve">    Group Health </t>
    </r>
    <r>
      <rPr>
        <sz val="10"/>
        <color rgb="FFFF0000"/>
        <rFont val="Calibri"/>
        <family val="2"/>
        <scheme val="minor"/>
      </rPr>
      <t>Care Benefits Including</t>
    </r>
    <r>
      <rPr>
        <sz val="10"/>
        <color theme="1"/>
        <rFont val="Calibri"/>
        <family val="2"/>
        <scheme val="minor"/>
      </rPr>
      <t xml:space="preserve"> Insurance </t>
    </r>
    <r>
      <rPr>
        <sz val="10"/>
        <color rgb="FFFF0000"/>
        <rFont val="Calibri"/>
        <family val="2"/>
        <scheme val="minor"/>
      </rPr>
      <t>Premiums</t>
    </r>
  </si>
  <si>
    <t>Taxes imposed or witheld under Chapters 21, 22, or 24 of the Internal Revenue Code of 1986 during the covered period</t>
  </si>
  <si>
    <t>Compensation of employee residing outside of the United States</t>
  </si>
  <si>
    <t>Other allowable payroll costs</t>
  </si>
  <si>
    <t>Qualified sick leave wages for which a credit is allowed under section 7001 of the Families First Coronavirus Response Act (Public Law 116-127)</t>
  </si>
  <si>
    <t>Qualified Family leave wages for which a credit is allwed under section 7003 of the Families First Coronavirus Response Act (Public Law 116-127)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</si>
</sst>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sz val="8"/>
      <color theme="1"/>
      <name val="Calibri"/>
      <family val="2"/>
      <scheme val="minor"/>
    </font>
    <font>
      <sz val="10"/>
      <color theme="1"/>
      <name val="Calibri"/>
      <family val="2"/>
      <scheme val="minor"/>
    </font>
    <font>
      <sz val="10"/>
      <color rgb="FFFF0000"/>
      <name val="Calibri"/>
      <family val="2"/>
      <scheme val="minor"/>
    </font>
    <font>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43" fontId="0" fillId="0" borderId="0" xfId="1" applyFont="1"/>
    <xf numFmtId="165" fontId="0" fillId="0" borderId="0" xfId="1" applyNumberFormat="1" applyFont="1"/>
    <xf numFmtId="165" fontId="2" fillId="0" borderId="0" xfId="1" applyNumberFormat="1" applyFont="1"/>
    <xf numFmtId="165" fontId="4" fillId="0" borderId="0" xfId="1" applyNumberFormat="1" applyFont="1"/>
    <xf numFmtId="165" fontId="0" fillId="0" borderId="0" xfId="1" applyNumberFormat="1" applyFont="1" applyAlignment="1">
      <alignment vertical="center" wrapText="1"/>
    </xf>
    <xf numFmtId="165" fontId="2" fillId="0" borderId="0" xfId="1" applyNumberFormat="1" applyFont="1" applyAlignment="1">
      <alignment vertical="center" wrapText="1"/>
    </xf>
    <xf numFmtId="166" fontId="2" fillId="0" borderId="0" xfId="2" applyNumberFormat="1" applyFont="1" applyBorder="1"/>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43" fontId="11" fillId="0" borderId="0" xfId="1" applyFont="1" applyAlignment="1">
      <alignment horizontal="center"/>
    </xf>
    <xf numFmtId="0" fontId="0" fillId="0" borderId="0" xfId="0" applyBorder="1"/>
    <xf numFmtId="43" fontId="0" fillId="0" borderId="4" xfId="1" applyFont="1" applyBorder="1"/>
    <xf numFmtId="43" fontId="0" fillId="0" borderId="3"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2" fillId="0" borderId="2" xfId="1" applyNumberFormat="1" applyFont="1" applyBorder="1"/>
    <xf numFmtId="165" fontId="0" fillId="0" borderId="2" xfId="1" applyNumberFormat="1" applyFont="1" applyBorder="1"/>
    <xf numFmtId="166" fontId="0" fillId="0" borderId="2" xfId="2" applyNumberFormat="1" applyFont="1" applyFill="1" applyBorder="1"/>
    <xf numFmtId="166" fontId="0" fillId="0" borderId="2" xfId="2" applyNumberFormat="1" applyFont="1" applyBorder="1"/>
    <xf numFmtId="166" fontId="0" fillId="2" borderId="2" xfId="2" applyNumberFormat="1" applyFont="1" applyFill="1" applyBorder="1"/>
    <xf numFmtId="165" fontId="0" fillId="2" borderId="2" xfId="1" applyNumberFormat="1" applyFont="1" applyFill="1" applyBorder="1"/>
    <xf numFmtId="164" fontId="0" fillId="0" borderId="2" xfId="1" applyNumberFormat="1" applyFont="1" applyBorder="1"/>
    <xf numFmtId="165" fontId="4" fillId="0" borderId="2" xfId="1" applyNumberFormat="1" applyFont="1" applyBorder="1"/>
    <xf numFmtId="165" fontId="6" fillId="0" borderId="2" xfId="1" quotePrefix="1" applyNumberFormat="1" applyFont="1" applyBorder="1" applyAlignment="1">
      <alignment horizontal="right"/>
    </xf>
    <xf numFmtId="166" fontId="4" fillId="0" borderId="2" xfId="2" applyNumberFormat="1" applyFont="1" applyBorder="1"/>
    <xf numFmtId="165" fontId="0" fillId="0" borderId="2" xfId="1" quotePrefix="1" applyNumberFormat="1" applyFont="1" applyBorder="1" applyAlignment="1">
      <alignment horizontal="right"/>
    </xf>
    <xf numFmtId="165" fontId="9" fillId="3" borderId="2" xfId="1" applyNumberFormat="1" applyFont="1" applyFill="1" applyBorder="1"/>
    <xf numFmtId="165" fontId="10" fillId="3" borderId="2" xfId="1" applyNumberFormat="1" applyFont="1" applyFill="1" applyBorder="1" applyAlignment="1">
      <alignment horizontal="right"/>
    </xf>
    <xf numFmtId="166" fontId="9" fillId="3" borderId="2" xfId="2" applyNumberFormat="1" applyFont="1" applyFill="1" applyBorder="1"/>
    <xf numFmtId="165" fontId="0" fillId="0" borderId="2" xfId="1" applyNumberFormat="1" applyFont="1" applyBorder="1" applyAlignment="1">
      <alignment horizontal="left"/>
    </xf>
    <xf numFmtId="165" fontId="0" fillId="0" borderId="2" xfId="1" applyNumberFormat="1" applyFont="1" applyBorder="1" applyAlignment="1">
      <alignment vertical="center" wrapText="1"/>
    </xf>
    <xf numFmtId="165" fontId="0" fillId="2" borderId="2" xfId="1" applyNumberFormat="1" applyFont="1" applyFill="1" applyBorder="1" applyAlignment="1">
      <alignment vertical="center" wrapText="1"/>
    </xf>
    <xf numFmtId="165" fontId="2" fillId="0" borderId="2" xfId="1" applyNumberFormat="1" applyFont="1" applyBorder="1" applyAlignment="1">
      <alignment horizontal="left" vertical="center" wrapText="1"/>
    </xf>
    <xf numFmtId="165" fontId="2" fillId="0" borderId="2" xfId="1" applyNumberFormat="1" applyFont="1" applyBorder="1" applyAlignment="1">
      <alignment vertical="center" wrapText="1"/>
    </xf>
    <xf numFmtId="166" fontId="2" fillId="0" borderId="2" xfId="2" applyNumberFormat="1" applyFont="1" applyBorder="1" applyAlignment="1">
      <alignment vertical="center" wrapText="1"/>
    </xf>
    <xf numFmtId="165" fontId="6" fillId="0" borderId="2" xfId="1" applyNumberFormat="1" applyFont="1" applyBorder="1" applyAlignment="1">
      <alignment horizontal="left" vertical="center" wrapText="1"/>
    </xf>
    <xf numFmtId="165" fontId="0" fillId="0" borderId="2" xfId="1" applyNumberFormat="1" applyFont="1" applyBorder="1" applyAlignment="1">
      <alignment horizontal="left" vertical="center" wrapText="1"/>
    </xf>
    <xf numFmtId="165" fontId="4" fillId="0" borderId="2" xfId="1" applyNumberFormat="1" applyFont="1" applyBorder="1" applyAlignment="1">
      <alignment horizontal="left" vertical="center" wrapText="1"/>
    </xf>
    <xf numFmtId="165" fontId="0" fillId="0" borderId="2" xfId="1" applyNumberFormat="1" applyFont="1" applyBorder="1" applyAlignment="1">
      <alignment horizontal="left" vertical="center"/>
    </xf>
    <xf numFmtId="165" fontId="7" fillId="0" borderId="2" xfId="1" applyNumberFormat="1" applyFont="1" applyBorder="1" applyAlignment="1">
      <alignment horizontal="center"/>
    </xf>
    <xf numFmtId="165" fontId="0" fillId="2" borderId="2" xfId="1" applyNumberFormat="1" applyFont="1" applyFill="1" applyBorder="1" applyAlignment="1">
      <alignment horizontal="left" vertical="center" wrapText="1"/>
    </xf>
    <xf numFmtId="165" fontId="0" fillId="0" borderId="2" xfId="1" applyNumberFormat="1" applyFont="1" applyFill="1" applyBorder="1" applyAlignment="1">
      <alignment horizontal="left" vertical="center" wrapText="1"/>
    </xf>
    <xf numFmtId="165" fontId="1" fillId="2" borderId="2" xfId="1" applyNumberFormat="1" applyFont="1" applyFill="1" applyBorder="1" applyAlignment="1">
      <alignment horizontal="center"/>
    </xf>
    <xf numFmtId="10" fontId="0" fillId="0" borderId="2" xfId="3" applyNumberFormat="1" applyFont="1" applyBorder="1" applyAlignment="1">
      <alignment horizontal="right" vertical="center" wrapText="1"/>
    </xf>
    <xf numFmtId="165" fontId="1" fillId="0" borderId="2" xfId="1" applyNumberFormat="1" applyFont="1" applyBorder="1"/>
    <xf numFmtId="165" fontId="2" fillId="0" borderId="2" xfId="1" applyNumberFormat="1" applyFont="1" applyFill="1" applyBorder="1"/>
    <xf numFmtId="165" fontId="2" fillId="2" borderId="2" xfId="1" applyNumberFormat="1" applyFont="1" applyFill="1" applyBorder="1"/>
    <xf numFmtId="165" fontId="6" fillId="0" borderId="2" xfId="1" applyNumberFormat="1" applyFont="1" applyBorder="1" applyAlignment="1">
      <alignment horizontal="right"/>
    </xf>
    <xf numFmtId="166" fontId="2" fillId="0" borderId="2" xfId="2" applyNumberFormat="1" applyFont="1" applyBorder="1"/>
    <xf numFmtId="165" fontId="0" fillId="2" borderId="5" xfId="1" applyNumberFormat="1" applyFont="1" applyFill="1" applyBorder="1"/>
    <xf numFmtId="165" fontId="0" fillId="0" borderId="3" xfId="1" applyNumberFormat="1" applyFont="1" applyBorder="1"/>
    <xf numFmtId="165" fontId="0" fillId="0" borderId="4" xfId="1" applyNumberFormat="1" applyFont="1" applyBorder="1"/>
    <xf numFmtId="165" fontId="12" fillId="0" borderId="6" xfId="1" applyNumberFormat="1" applyFont="1" applyBorder="1"/>
    <xf numFmtId="165" fontId="0" fillId="0" borderId="7" xfId="1" applyNumberFormat="1" applyFont="1" applyBorder="1"/>
    <xf numFmtId="165" fontId="12" fillId="0" borderId="8" xfId="1" applyNumberFormat="1" applyFont="1" applyBorder="1"/>
    <xf numFmtId="165" fontId="0" fillId="0" borderId="9" xfId="1" applyNumberFormat="1" applyFont="1" applyBorder="1"/>
    <xf numFmtId="165" fontId="0" fillId="0" borderId="5" xfId="1" applyNumberFormat="1" applyFont="1" applyBorder="1"/>
    <xf numFmtId="165" fontId="13" fillId="0" borderId="10" xfId="1" applyNumberFormat="1" applyFont="1" applyBorder="1"/>
    <xf numFmtId="165" fontId="13" fillId="0" borderId="11" xfId="1" applyNumberFormat="1" applyFont="1" applyBorder="1"/>
    <xf numFmtId="165" fontId="13" fillId="0" borderId="4" xfId="1" applyNumberFormat="1" applyFont="1" applyBorder="1"/>
    <xf numFmtId="165" fontId="13" fillId="0" borderId="2" xfId="1" applyNumberFormat="1" applyFont="1" applyBorder="1"/>
    <xf numFmtId="165" fontId="13" fillId="0" borderId="3" xfId="1" applyNumberFormat="1" applyFont="1" applyBorder="1"/>
    <xf numFmtId="165" fontId="4" fillId="2" borderId="0" xfId="1" applyNumberFormat="1" applyFont="1" applyFill="1" applyAlignment="1">
      <alignment horizontal="center" vertical="center" wrapText="1"/>
    </xf>
    <xf numFmtId="165" fontId="0" fillId="0" borderId="2" xfId="1" applyNumberFormat="1" applyFont="1" applyBorder="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4" fillId="0" borderId="0" xfId="1" applyNumberFormat="1" applyFont="1" applyAlignment="1">
      <alignment horizontal="center"/>
    </xf>
    <xf numFmtId="165" fontId="3" fillId="0" borderId="1" xfId="1" applyNumberFormat="1" applyFont="1" applyBorder="1" applyAlignment="1">
      <alignment horizontal="center"/>
    </xf>
    <xf numFmtId="43" fontId="0" fillId="0" borderId="2"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2" xfId="1" applyFont="1" applyBorder="1" applyAlignment="1">
      <alignment horizontal="center" vertical="center"/>
    </xf>
    <xf numFmtId="43" fontId="2" fillId="0" borderId="2" xfId="1" quotePrefix="1" applyFont="1" applyBorder="1" applyAlignment="1">
      <alignment horizontal="center" vertical="center"/>
    </xf>
    <xf numFmtId="43" fontId="11" fillId="0" borderId="0" xfId="1" applyFont="1" applyAlignment="1">
      <alignment horizontal="center"/>
    </xf>
    <xf numFmtId="165" fontId="15" fillId="0" borderId="0" xfId="1" applyNumberFormat="1" applyFont="1"/>
    <xf numFmtId="0" fontId="15"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33618</xdr:colOff>
      <xdr:row>72</xdr:row>
      <xdr:rowOff>134471</xdr:rowOff>
    </xdr:from>
    <xdr:to>
      <xdr:col>3</xdr:col>
      <xdr:colOff>862853</xdr:colOff>
      <xdr:row>77</xdr:row>
      <xdr:rowOff>78441</xdr:rowOff>
    </xdr:to>
    <xdr:sp macro="" textlink="">
      <xdr:nvSpPr>
        <xdr:cNvPr id="2" name="TextBox 1">
          <a:extLst>
            <a:ext uri="{FF2B5EF4-FFF2-40B4-BE49-F238E27FC236}">
              <a16:creationId xmlns:a16="http://schemas.microsoft.com/office/drawing/2014/main" id="{9D93F1EE-DEE6-4B7C-AEA7-6C40EEB97431}"/>
            </a:ext>
          </a:extLst>
        </xdr:cNvPr>
        <xdr:cNvSpPr txBox="1"/>
      </xdr:nvSpPr>
      <xdr:spPr>
        <a:xfrm>
          <a:off x="33618" y="14982265"/>
          <a:ext cx="6925235" cy="896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i="1">
              <a:solidFill>
                <a:schemeClr val="dk1"/>
              </a:solidFill>
              <a:effectLst/>
              <a:latin typeface="+mn-lt"/>
              <a:ea typeface="+mn-ea"/>
              <a:cs typeface="+mn-cs"/>
            </a:rPr>
            <a:t>Harvest Bank does not represent that this spreadsheet will necessarily result in the highest possible loan amount nor do we represent that it is accurate.</a:t>
          </a:r>
        </a:p>
        <a:p>
          <a:pPr algn="ctr"/>
          <a:endParaRPr lang="en-US" sz="1000" i="1">
            <a:solidFill>
              <a:schemeClr val="dk1"/>
            </a:solidFill>
            <a:effectLst/>
            <a:latin typeface="+mn-lt"/>
            <a:ea typeface="+mn-ea"/>
            <a:cs typeface="+mn-cs"/>
          </a:endParaRPr>
        </a:p>
        <a:p>
          <a:pPr algn="ctr"/>
          <a:r>
            <a:rPr lang="en-US" sz="1000" i="1">
              <a:solidFill>
                <a:schemeClr val="dk1"/>
              </a:solidFill>
              <a:effectLst/>
              <a:latin typeface="+mn-lt"/>
              <a:ea typeface="+mn-ea"/>
              <a:cs typeface="+mn-cs"/>
            </a:rPr>
            <a:t>We provide this tool in a good faith effort to facilitate the eligibility calculation.</a:t>
          </a:r>
          <a:endParaRPr lang="en-US" sz="10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1"/>
  <sheetViews>
    <sheetView tabSelected="1" topLeftCell="A52" zoomScale="85" zoomScaleNormal="85" workbookViewId="0">
      <selection activeCell="A65" sqref="A65"/>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67" t="s">
        <v>0</v>
      </c>
      <c r="B1" s="67"/>
      <c r="C1" s="67"/>
      <c r="D1" s="67"/>
    </row>
    <row r="2" spans="1:4" ht="15.75" x14ac:dyDescent="0.25">
      <c r="A2" s="67" t="s">
        <v>28</v>
      </c>
      <c r="B2" s="67"/>
      <c r="C2" s="67"/>
      <c r="D2" s="67"/>
    </row>
    <row r="3" spans="1:4" ht="15.75" x14ac:dyDescent="0.25">
      <c r="A3" s="67" t="s">
        <v>1</v>
      </c>
      <c r="B3" s="67"/>
      <c r="C3" s="67"/>
      <c r="D3" s="67"/>
    </row>
    <row r="6" spans="1:4" ht="15.75" x14ac:dyDescent="0.25">
      <c r="A6" s="70" t="s">
        <v>6</v>
      </c>
      <c r="B6" s="70"/>
      <c r="C6" s="70"/>
      <c r="D6" s="70"/>
    </row>
    <row r="7" spans="1:4" x14ac:dyDescent="0.25">
      <c r="A7" s="69" t="s">
        <v>9</v>
      </c>
      <c r="B7" s="69"/>
      <c r="C7" s="69"/>
      <c r="D7" s="69"/>
    </row>
    <row r="8" spans="1:4" ht="24.75" customHeight="1" x14ac:dyDescent="0.25">
      <c r="C8" s="8" t="s">
        <v>29</v>
      </c>
      <c r="D8" s="8" t="s">
        <v>4</v>
      </c>
    </row>
    <row r="9" spans="1:4" x14ac:dyDescent="0.25">
      <c r="A9" s="18" t="s">
        <v>2</v>
      </c>
      <c r="B9" s="19"/>
      <c r="C9" s="19"/>
      <c r="D9" s="19"/>
    </row>
    <row r="10" spans="1:4" ht="15.75" thickBot="1" x14ac:dyDescent="0.3">
      <c r="A10" s="53" t="s">
        <v>47</v>
      </c>
      <c r="B10" s="19"/>
      <c r="C10" s="19"/>
      <c r="D10" s="19"/>
    </row>
    <row r="11" spans="1:4" x14ac:dyDescent="0.25">
      <c r="A11" s="60" t="s">
        <v>100</v>
      </c>
      <c r="B11" s="59"/>
      <c r="C11" s="20"/>
      <c r="D11" s="21"/>
    </row>
    <row r="12" spans="1:4" ht="15.75" thickBot="1" x14ac:dyDescent="0.3">
      <c r="A12" s="61" t="s">
        <v>99</v>
      </c>
      <c r="B12" s="59"/>
      <c r="C12" s="22">
        <v>1500000</v>
      </c>
      <c r="D12" s="21">
        <f>C12/12</f>
        <v>125000</v>
      </c>
    </row>
    <row r="13" spans="1:4" x14ac:dyDescent="0.25">
      <c r="A13" s="62" t="s">
        <v>103</v>
      </c>
      <c r="B13" s="19"/>
      <c r="C13" s="23">
        <v>85000</v>
      </c>
      <c r="D13" s="19">
        <f t="shared" ref="D13:D17" si="0">C13/12</f>
        <v>7083.333333333333</v>
      </c>
    </row>
    <row r="14" spans="1:4" x14ac:dyDescent="0.25">
      <c r="A14" s="63" t="s">
        <v>31</v>
      </c>
      <c r="B14" s="19"/>
      <c r="C14" s="23">
        <v>50000</v>
      </c>
      <c r="D14" s="19">
        <f t="shared" si="0"/>
        <v>4166.666666666667</v>
      </c>
    </row>
    <row r="15" spans="1:4" ht="15.75" thickBot="1" x14ac:dyDescent="0.3">
      <c r="A15" s="64" t="s">
        <v>30</v>
      </c>
      <c r="B15" s="53"/>
      <c r="C15" s="23">
        <v>6000</v>
      </c>
      <c r="D15" s="19">
        <f t="shared" si="0"/>
        <v>500</v>
      </c>
    </row>
    <row r="16" spans="1:4" x14ac:dyDescent="0.25">
      <c r="A16" s="55" t="s">
        <v>101</v>
      </c>
      <c r="B16" s="56"/>
      <c r="C16" s="52"/>
      <c r="D16" s="19"/>
    </row>
    <row r="17" spans="1:4" ht="15.75" thickBot="1" x14ac:dyDescent="0.3">
      <c r="A17" s="57" t="s">
        <v>102</v>
      </c>
      <c r="B17" s="58"/>
      <c r="C17" s="52">
        <v>200000</v>
      </c>
      <c r="D17" s="19">
        <f t="shared" si="0"/>
        <v>16666.666666666668</v>
      </c>
    </row>
    <row r="18" spans="1:4" x14ac:dyDescent="0.25">
      <c r="A18" s="54"/>
      <c r="B18" s="54"/>
      <c r="C18" s="19"/>
      <c r="D18" s="19">
        <f>SUM(D11:D17)</f>
        <v>153416.66666666666</v>
      </c>
    </row>
    <row r="19" spans="1:4" x14ac:dyDescent="0.25">
      <c r="A19" s="19"/>
      <c r="B19" s="19"/>
      <c r="C19" s="19"/>
      <c r="D19" s="24">
        <v>2.5</v>
      </c>
    </row>
    <row r="20" spans="1:4" s="4" customFormat="1" x14ac:dyDescent="0.25">
      <c r="A20" s="25" t="s">
        <v>3</v>
      </c>
      <c r="B20" s="25"/>
      <c r="C20" s="26" t="s">
        <v>7</v>
      </c>
      <c r="D20" s="27">
        <f>D18*D19</f>
        <v>383541.66666666663</v>
      </c>
    </row>
    <row r="21" spans="1:4" x14ac:dyDescent="0.25">
      <c r="A21" s="19"/>
      <c r="B21" s="19"/>
      <c r="C21" s="28"/>
      <c r="D21" s="19"/>
    </row>
    <row r="22" spans="1:4" s="3" customFormat="1" x14ac:dyDescent="0.25">
      <c r="A22" s="29" t="s">
        <v>20</v>
      </c>
      <c r="B22" s="29"/>
      <c r="C22" s="30" t="s">
        <v>19</v>
      </c>
      <c r="D22" s="31">
        <f>IF(D20&lt;10000000,D20,10000000)</f>
        <v>383541.66666666663</v>
      </c>
    </row>
    <row r="24" spans="1:4" x14ac:dyDescent="0.25">
      <c r="A24" s="3" t="s">
        <v>33</v>
      </c>
      <c r="B24" s="3"/>
    </row>
    <row r="25" spans="1:4" x14ac:dyDescent="0.25">
      <c r="A25" s="2" t="s">
        <v>32</v>
      </c>
    </row>
    <row r="26" spans="1:4" x14ac:dyDescent="0.25">
      <c r="A26" s="2" t="s">
        <v>34</v>
      </c>
    </row>
    <row r="27" spans="1:4" x14ac:dyDescent="0.25">
      <c r="A27" s="2" t="s">
        <v>35</v>
      </c>
    </row>
    <row r="28" spans="1:4" x14ac:dyDescent="0.25">
      <c r="A28" s="2" t="s">
        <v>37</v>
      </c>
    </row>
    <row r="29" spans="1:4" x14ac:dyDescent="0.25">
      <c r="A29" s="2" t="s">
        <v>5</v>
      </c>
    </row>
    <row r="30" spans="1:4" x14ac:dyDescent="0.25">
      <c r="A30" s="2" t="s">
        <v>36</v>
      </c>
    </row>
    <row r="32" spans="1:4" ht="15.75" x14ac:dyDescent="0.25">
      <c r="A32" s="70" t="s">
        <v>8</v>
      </c>
      <c r="B32" s="70"/>
      <c r="C32" s="70"/>
      <c r="D32" s="70"/>
    </row>
    <row r="33" spans="1:4" x14ac:dyDescent="0.25">
      <c r="A33" s="69" t="s">
        <v>24</v>
      </c>
      <c r="B33" s="69"/>
      <c r="C33" s="69"/>
      <c r="D33" s="69"/>
    </row>
    <row r="35" spans="1:4" x14ac:dyDescent="0.25">
      <c r="A35" s="18" t="s">
        <v>44</v>
      </c>
      <c r="B35" s="18"/>
      <c r="C35" s="19"/>
      <c r="D35" s="19"/>
    </row>
    <row r="36" spans="1:4" x14ac:dyDescent="0.25">
      <c r="A36" s="32" t="s">
        <v>38</v>
      </c>
      <c r="B36" s="32"/>
      <c r="C36" s="19"/>
      <c r="D36" s="22">
        <v>310000</v>
      </c>
    </row>
    <row r="37" spans="1:4" x14ac:dyDescent="0.25">
      <c r="A37" s="32" t="s">
        <v>46</v>
      </c>
      <c r="B37" s="32"/>
      <c r="C37" s="19"/>
      <c r="D37" s="22">
        <v>30000</v>
      </c>
    </row>
    <row r="38" spans="1:4" x14ac:dyDescent="0.25">
      <c r="A38" s="32" t="s">
        <v>39</v>
      </c>
      <c r="B38" s="32"/>
      <c r="C38" s="19"/>
      <c r="D38" s="23">
        <v>45000</v>
      </c>
    </row>
    <row r="39" spans="1:4" x14ac:dyDescent="0.25">
      <c r="A39" s="32" t="s">
        <v>40</v>
      </c>
      <c r="B39" s="32"/>
      <c r="C39" s="19"/>
      <c r="D39" s="23">
        <v>15000</v>
      </c>
    </row>
    <row r="40" spans="1:4" s="5" customFormat="1" ht="15" customHeight="1" x14ac:dyDescent="0.25">
      <c r="A40" s="66" t="s">
        <v>45</v>
      </c>
      <c r="B40" s="66"/>
      <c r="C40" s="33"/>
      <c r="D40" s="34">
        <v>6000</v>
      </c>
    </row>
    <row r="41" spans="1:4" s="6" customFormat="1" ht="15" customHeight="1" x14ac:dyDescent="0.25">
      <c r="A41" s="35" t="s">
        <v>10</v>
      </c>
      <c r="B41" s="35"/>
      <c r="C41" s="36"/>
      <c r="D41" s="37">
        <f>SUM(D36:D40)</f>
        <v>406000</v>
      </c>
    </row>
    <row r="42" spans="1:4" s="6" customFormat="1" ht="15" customHeight="1" x14ac:dyDescent="0.25">
      <c r="A42" s="35"/>
      <c r="B42" s="35"/>
      <c r="C42" s="36"/>
      <c r="D42" s="35"/>
    </row>
    <row r="43" spans="1:4" s="5" customFormat="1" ht="15" customHeight="1" x14ac:dyDescent="0.25">
      <c r="A43" s="38" t="s">
        <v>11</v>
      </c>
      <c r="B43" s="38"/>
      <c r="C43" s="33"/>
      <c r="D43" s="39"/>
    </row>
    <row r="44" spans="1:4" s="5" customFormat="1" ht="15" customHeight="1" x14ac:dyDescent="0.25">
      <c r="A44" s="40" t="s">
        <v>13</v>
      </c>
      <c r="B44" s="40"/>
      <c r="C44" s="33"/>
      <c r="D44" s="39"/>
    </row>
    <row r="45" spans="1:4" s="5" customFormat="1" ht="15" customHeight="1" x14ac:dyDescent="0.25">
      <c r="A45" s="39" t="s">
        <v>12</v>
      </c>
      <c r="B45" s="39"/>
      <c r="C45" s="33"/>
      <c r="D45" s="39"/>
    </row>
    <row r="46" spans="1:4" s="5" customFormat="1" ht="15.75" customHeight="1" x14ac:dyDescent="0.2">
      <c r="A46" s="41" t="s">
        <v>49</v>
      </c>
      <c r="B46" s="42"/>
      <c r="C46" s="43">
        <v>32</v>
      </c>
      <c r="D46" s="33"/>
    </row>
    <row r="47" spans="1:4" s="5" customFormat="1" ht="15" customHeight="1" x14ac:dyDescent="0.2">
      <c r="A47" s="40" t="s">
        <v>41</v>
      </c>
      <c r="B47" s="42"/>
      <c r="C47" s="44"/>
      <c r="D47" s="33"/>
    </row>
    <row r="48" spans="1:4" s="5" customFormat="1" ht="15" customHeight="1" x14ac:dyDescent="0.25">
      <c r="A48" s="39" t="s">
        <v>42</v>
      </c>
      <c r="B48" s="45">
        <v>41</v>
      </c>
      <c r="C48" s="44"/>
      <c r="D48" s="33"/>
    </row>
    <row r="49" spans="1:4" s="5" customFormat="1" ht="15" customHeight="1" x14ac:dyDescent="0.25">
      <c r="A49" s="41" t="s">
        <v>50</v>
      </c>
      <c r="B49" s="45">
        <v>38</v>
      </c>
      <c r="C49" s="44">
        <f>IF(B49&lt;B48,B49,B48)</f>
        <v>38</v>
      </c>
      <c r="D49" s="33"/>
    </row>
    <row r="50" spans="1:4" s="5" customFormat="1" ht="15" customHeight="1" x14ac:dyDescent="0.25">
      <c r="A50" s="39" t="s">
        <v>14</v>
      </c>
      <c r="B50" s="33"/>
      <c r="C50" s="46">
        <f>1-(C46/C49)</f>
        <v>0.15789473684210531</v>
      </c>
      <c r="D50" s="18">
        <f>D41*-C50</f>
        <v>-64105.263157894755</v>
      </c>
    </row>
    <row r="51" spans="1:4" x14ac:dyDescent="0.25">
      <c r="A51" s="25" t="s">
        <v>15</v>
      </c>
      <c r="B51" s="25"/>
      <c r="C51" s="19"/>
      <c r="D51" s="19"/>
    </row>
    <row r="52" spans="1:4" s="3" customFormat="1" x14ac:dyDescent="0.25">
      <c r="A52" s="47" t="s">
        <v>16</v>
      </c>
      <c r="B52" s="18"/>
      <c r="C52" s="18"/>
      <c r="D52" s="18"/>
    </row>
    <row r="53" spans="1:4" s="3" customFormat="1" x14ac:dyDescent="0.25">
      <c r="A53" s="19" t="s">
        <v>43</v>
      </c>
      <c r="B53" s="42"/>
      <c r="C53" s="48"/>
      <c r="D53" s="49">
        <v>-30000</v>
      </c>
    </row>
    <row r="54" spans="1:4" s="4" customFormat="1" x14ac:dyDescent="0.25">
      <c r="A54" s="25" t="s">
        <v>17</v>
      </c>
      <c r="B54" s="25"/>
      <c r="C54" s="50" t="s">
        <v>18</v>
      </c>
      <c r="D54" s="27">
        <f>SUM(D41:D53)</f>
        <v>311894.73684210522</v>
      </c>
    </row>
    <row r="55" spans="1:4" x14ac:dyDescent="0.25">
      <c r="A55" s="19"/>
      <c r="B55" s="19"/>
      <c r="C55" s="19"/>
      <c r="D55" s="19"/>
    </row>
    <row r="56" spans="1:4" s="3" customFormat="1" x14ac:dyDescent="0.25">
      <c r="A56" s="18" t="s">
        <v>21</v>
      </c>
      <c r="B56" s="18"/>
      <c r="C56" s="50" t="s">
        <v>23</v>
      </c>
      <c r="D56" s="51">
        <f>IF(D54&lt;D22,D54,D22)</f>
        <v>311894.73684210522</v>
      </c>
    </row>
    <row r="57" spans="1:4" s="3" customFormat="1" x14ac:dyDescent="0.25">
      <c r="A57" s="18"/>
      <c r="B57" s="18"/>
      <c r="C57" s="18"/>
      <c r="D57" s="51"/>
    </row>
    <row r="58" spans="1:4" s="3" customFormat="1" x14ac:dyDescent="0.25">
      <c r="A58" s="18" t="s">
        <v>22</v>
      </c>
      <c r="B58" s="18"/>
      <c r="C58" s="18"/>
      <c r="D58" s="51">
        <f>IF(D22&gt;D56,D22-D56,0)</f>
        <v>71646.929824561405</v>
      </c>
    </row>
    <row r="59" spans="1:4" s="3" customFormat="1" x14ac:dyDescent="0.25">
      <c r="D59" s="7"/>
    </row>
    <row r="60" spans="1:4" s="9" customFormat="1" ht="36.75" customHeight="1" x14ac:dyDescent="0.25">
      <c r="A60" s="68" t="s">
        <v>97</v>
      </c>
      <c r="B60" s="68"/>
      <c r="C60" s="68"/>
      <c r="D60" s="68"/>
    </row>
    <row r="61" spans="1:4" ht="30" customHeight="1" x14ac:dyDescent="0.25">
      <c r="A61" s="68" t="s">
        <v>96</v>
      </c>
      <c r="B61" s="68"/>
      <c r="C61" s="68"/>
      <c r="D61" s="68"/>
    </row>
    <row r="62" spans="1:4" s="9" customFormat="1" ht="30.75" customHeight="1" x14ac:dyDescent="0.25">
      <c r="A62" s="68" t="s">
        <v>48</v>
      </c>
      <c r="B62" s="68"/>
      <c r="C62" s="68"/>
      <c r="D62" s="68"/>
    </row>
    <row r="64" spans="1:4" ht="32.450000000000003" customHeight="1" x14ac:dyDescent="0.25">
      <c r="A64" s="65" t="s">
        <v>27</v>
      </c>
      <c r="B64" s="65"/>
      <c r="C64" s="65"/>
      <c r="D64" s="65"/>
    </row>
    <row r="66" spans="1:1" x14ac:dyDescent="0.25">
      <c r="A66" s="78" t="s">
        <v>106</v>
      </c>
    </row>
    <row r="67" spans="1:1" x14ac:dyDescent="0.25">
      <c r="A67" s="78" t="s">
        <v>98</v>
      </c>
    </row>
    <row r="68" spans="1:1" x14ac:dyDescent="0.25">
      <c r="A68" s="79" t="s">
        <v>104</v>
      </c>
    </row>
    <row r="69" spans="1:1" x14ac:dyDescent="0.25">
      <c r="A69" s="79" t="s">
        <v>105</v>
      </c>
    </row>
    <row r="70" spans="1:1" x14ac:dyDescent="0.25">
      <c r="A70" s="79" t="s">
        <v>107</v>
      </c>
    </row>
    <row r="71" spans="1:1" x14ac:dyDescent="0.25">
      <c r="A71" s="79" t="s">
        <v>108</v>
      </c>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paperSize="5" scale="73" orientation="portrait" r:id="rId1"/>
  <headerFooter>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0"/>
  <sheetViews>
    <sheetView zoomScale="130" zoomScaleNormal="130" workbookViewId="0">
      <selection activeCell="B28" sqref="B28"/>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75" x14ac:dyDescent="0.25">
      <c r="A1" s="72" t="s">
        <v>94</v>
      </c>
      <c r="B1" s="72"/>
      <c r="C1" s="72"/>
    </row>
    <row r="2" spans="1:3" x14ac:dyDescent="0.25">
      <c r="A2" s="73" t="s">
        <v>85</v>
      </c>
      <c r="B2" s="73"/>
      <c r="C2" s="73"/>
    </row>
    <row r="3" spans="1:3" x14ac:dyDescent="0.25">
      <c r="C3" s="14" t="s">
        <v>86</v>
      </c>
    </row>
    <row r="5" spans="1:3" x14ac:dyDescent="0.25">
      <c r="A5" s="1" t="s">
        <v>82</v>
      </c>
    </row>
    <row r="6" spans="1:3" x14ac:dyDescent="0.25">
      <c r="A6" s="1" t="s">
        <v>83</v>
      </c>
    </row>
    <row r="7" spans="1:3" x14ac:dyDescent="0.25">
      <c r="A7" s="1" t="s">
        <v>84</v>
      </c>
    </row>
    <row r="9" spans="1:3" x14ac:dyDescent="0.25">
      <c r="A9" s="1" t="s">
        <v>25</v>
      </c>
    </row>
    <row r="11" spans="1:3" ht="18" x14ac:dyDescent="0.4">
      <c r="A11" s="77" t="s">
        <v>66</v>
      </c>
      <c r="B11" s="77"/>
      <c r="C11" s="77"/>
    </row>
    <row r="12" spans="1:3" ht="18" x14ac:dyDescent="0.4">
      <c r="A12" s="10"/>
      <c r="B12" s="10"/>
      <c r="C12" s="10"/>
    </row>
    <row r="13" spans="1:3" x14ac:dyDescent="0.25">
      <c r="A13" s="76" t="s">
        <v>26</v>
      </c>
      <c r="B13" s="13" t="s">
        <v>60</v>
      </c>
      <c r="C13" s="71"/>
    </row>
    <row r="14" spans="1:3" x14ac:dyDescent="0.25">
      <c r="A14" s="76"/>
      <c r="B14" s="12" t="s">
        <v>61</v>
      </c>
      <c r="C14" s="71"/>
    </row>
    <row r="15" spans="1:3" x14ac:dyDescent="0.25">
      <c r="A15" s="75" t="s">
        <v>51</v>
      </c>
      <c r="B15" s="1" t="s">
        <v>52</v>
      </c>
      <c r="C15" s="71"/>
    </row>
    <row r="16" spans="1:3" x14ac:dyDescent="0.25">
      <c r="A16" s="75"/>
      <c r="B16" s="1" t="s">
        <v>53</v>
      </c>
      <c r="C16" s="71"/>
    </row>
    <row r="17" spans="1:3" x14ac:dyDescent="0.25">
      <c r="A17" s="75"/>
      <c r="B17" s="12" t="s">
        <v>54</v>
      </c>
      <c r="C17" s="71"/>
    </row>
    <row r="18" spans="1:3" x14ac:dyDescent="0.25">
      <c r="A18" s="75" t="s">
        <v>80</v>
      </c>
      <c r="B18" s="1" t="s">
        <v>81</v>
      </c>
      <c r="C18" s="71"/>
    </row>
    <row r="19" spans="1:3" x14ac:dyDescent="0.25">
      <c r="A19" s="75"/>
      <c r="B19" s="1" t="s">
        <v>55</v>
      </c>
      <c r="C19" s="71"/>
    </row>
    <row r="20" spans="1:3" x14ac:dyDescent="0.25">
      <c r="A20" s="75"/>
      <c r="B20" s="12" t="s">
        <v>56</v>
      </c>
      <c r="C20" s="71"/>
    </row>
    <row r="21" spans="1:3" x14ac:dyDescent="0.25">
      <c r="A21" s="75" t="s">
        <v>57</v>
      </c>
      <c r="B21" s="1" t="s">
        <v>58</v>
      </c>
      <c r="C21" s="71"/>
    </row>
    <row r="22" spans="1:3" x14ac:dyDescent="0.25">
      <c r="A22" s="75"/>
      <c r="B22" s="12" t="s">
        <v>59</v>
      </c>
      <c r="C22" s="71"/>
    </row>
    <row r="23" spans="1:3" customFormat="1" x14ac:dyDescent="0.25">
      <c r="C23" s="11"/>
    </row>
    <row r="24" spans="1:3" customFormat="1" ht="18" x14ac:dyDescent="0.4">
      <c r="A24" s="77" t="s">
        <v>95</v>
      </c>
      <c r="B24" s="77"/>
      <c r="C24" s="77"/>
    </row>
    <row r="26" spans="1:3" x14ac:dyDescent="0.25">
      <c r="A26" s="76" t="s">
        <v>26</v>
      </c>
      <c r="B26" s="13" t="s">
        <v>60</v>
      </c>
      <c r="C26" s="71"/>
    </row>
    <row r="27" spans="1:3" x14ac:dyDescent="0.25">
      <c r="A27" s="76"/>
      <c r="B27" s="12" t="s">
        <v>67</v>
      </c>
      <c r="C27" s="71"/>
    </row>
    <row r="28" spans="1:3" x14ac:dyDescent="0.25">
      <c r="A28" s="75" t="s">
        <v>51</v>
      </c>
      <c r="B28" s="1" t="s">
        <v>68</v>
      </c>
      <c r="C28" s="71"/>
    </row>
    <row r="29" spans="1:3" x14ac:dyDescent="0.25">
      <c r="A29" s="75"/>
      <c r="B29" s="12" t="s">
        <v>69</v>
      </c>
      <c r="C29" s="71"/>
    </row>
    <row r="30" spans="1:3" x14ac:dyDescent="0.25">
      <c r="A30" s="75" t="s">
        <v>80</v>
      </c>
      <c r="B30" s="1" t="s">
        <v>81</v>
      </c>
      <c r="C30" s="71"/>
    </row>
    <row r="31" spans="1:3" x14ac:dyDescent="0.25">
      <c r="A31" s="75"/>
      <c r="B31" s="1" t="s">
        <v>70</v>
      </c>
      <c r="C31" s="71"/>
    </row>
    <row r="32" spans="1:3" x14ac:dyDescent="0.25">
      <c r="A32" s="75"/>
      <c r="B32" s="12" t="s">
        <v>71</v>
      </c>
      <c r="C32" s="71"/>
    </row>
    <row r="33" spans="1:3" x14ac:dyDescent="0.25">
      <c r="A33" s="75" t="s">
        <v>57</v>
      </c>
      <c r="B33" s="1" t="s">
        <v>72</v>
      </c>
      <c r="C33" s="71"/>
    </row>
    <row r="34" spans="1:3" x14ac:dyDescent="0.25">
      <c r="A34" s="75"/>
      <c r="B34" s="1" t="s">
        <v>74</v>
      </c>
      <c r="C34" s="71"/>
    </row>
    <row r="35" spans="1:3" x14ac:dyDescent="0.25">
      <c r="A35" s="75"/>
      <c r="B35" s="12" t="s">
        <v>73</v>
      </c>
      <c r="C35" s="71"/>
    </row>
    <row r="36" spans="1:3" x14ac:dyDescent="0.25">
      <c r="A36" s="75" t="s">
        <v>62</v>
      </c>
      <c r="B36" s="1" t="s">
        <v>75</v>
      </c>
      <c r="C36" s="71"/>
    </row>
    <row r="37" spans="1:3" x14ac:dyDescent="0.25">
      <c r="A37" s="75"/>
      <c r="B37" s="12" t="s">
        <v>76</v>
      </c>
      <c r="C37" s="71"/>
    </row>
    <row r="38" spans="1:3" x14ac:dyDescent="0.25">
      <c r="A38" s="75" t="s">
        <v>63</v>
      </c>
      <c r="B38" s="1" t="s">
        <v>65</v>
      </c>
      <c r="C38" s="71"/>
    </row>
    <row r="39" spans="1:3" x14ac:dyDescent="0.25">
      <c r="A39" s="75"/>
      <c r="B39" s="12" t="s">
        <v>77</v>
      </c>
      <c r="C39" s="71"/>
    </row>
    <row r="40" spans="1:3" x14ac:dyDescent="0.25">
      <c r="A40" s="75" t="s">
        <v>64</v>
      </c>
      <c r="B40" s="1" t="s">
        <v>78</v>
      </c>
      <c r="C40" s="71"/>
    </row>
    <row r="41" spans="1:3" x14ac:dyDescent="0.25">
      <c r="A41" s="75"/>
      <c r="B41" s="12" t="s">
        <v>79</v>
      </c>
      <c r="C41" s="71"/>
    </row>
    <row r="42" spans="1:3" x14ac:dyDescent="0.25">
      <c r="A42" s="15"/>
      <c r="B42" s="16"/>
      <c r="C42" s="17"/>
    </row>
    <row r="43" spans="1:3" x14ac:dyDescent="0.25">
      <c r="A43" s="15"/>
      <c r="B43" s="16"/>
      <c r="C43" s="17"/>
    </row>
    <row r="44" spans="1:3" x14ac:dyDescent="0.25">
      <c r="A44" s="74" t="s">
        <v>88</v>
      </c>
      <c r="B44" s="74"/>
      <c r="C44" s="74"/>
    </row>
    <row r="45" spans="1:3" x14ac:dyDescent="0.25">
      <c r="A45" s="1" t="s">
        <v>87</v>
      </c>
    </row>
    <row r="46" spans="1:3" x14ac:dyDescent="0.25">
      <c r="A46" s="1" t="s">
        <v>89</v>
      </c>
    </row>
    <row r="47" spans="1:3" x14ac:dyDescent="0.25">
      <c r="A47" s="1" t="s">
        <v>90</v>
      </c>
    </row>
    <row r="48" spans="1:3" x14ac:dyDescent="0.25">
      <c r="A48" s="1" t="s">
        <v>91</v>
      </c>
    </row>
    <row r="49" spans="1:1" x14ac:dyDescent="0.25">
      <c r="A49" s="1" t="s">
        <v>92</v>
      </c>
    </row>
    <row r="50" spans="1:1" x14ac:dyDescent="0.25">
      <c r="A50" s="1" t="s">
        <v>93</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www.w3.org/XML/1998/namespace"/>
    <ds:schemaRef ds:uri="11d3c428-8210-4c3b-8aa7-a14bd851f65b"/>
    <ds:schemaRef ds:uri="http://purl.org/dc/elements/1.1/"/>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office/infopath/2007/PartnerControls"/>
    <ds:schemaRef ds:uri="5dff6e49-51ae-4256-895c-23ad778dfc2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Barry Belknap</cp:lastModifiedBy>
  <cp:lastPrinted>2020-04-05T17:51:45Z</cp:lastPrinted>
  <dcterms:created xsi:type="dcterms:W3CDTF">2020-03-27T12:57:36Z</dcterms:created>
  <dcterms:modified xsi:type="dcterms:W3CDTF">2020-04-05T17:51:52Z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